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ocuments\My Data Sources\Cookery Spreadsheets\"/>
    </mc:Choice>
  </mc:AlternateContent>
  <xr:revisionPtr revIDLastSave="0" documentId="8_{6A670198-0E5F-4E4E-9B75-7792151F39D3}" xr6:coauthVersionLast="45" xr6:coauthVersionMax="45" xr10:uidLastSave="{00000000-0000-0000-0000-000000000000}"/>
  <bookViews>
    <workbookView xWindow="-120" yWindow="-120" windowWidth="29040" windowHeight="15840" xr2:uid="{01828312-F973-4402-B013-2EEEE2B9A4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39" i="1" s="1"/>
  <c r="G5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I2" i="1"/>
  <c r="J2" i="1" s="1"/>
  <c r="G7" i="1" l="1"/>
  <c r="I23" i="1"/>
  <c r="J23" i="1"/>
  <c r="K23" i="1"/>
  <c r="J10" i="1"/>
  <c r="J14" i="1"/>
  <c r="J18" i="1"/>
  <c r="J19" i="1"/>
  <c r="J20" i="1"/>
  <c r="J21" i="1"/>
  <c r="J22" i="1"/>
  <c r="J24" i="1"/>
  <c r="J37" i="1"/>
  <c r="J38" i="1"/>
  <c r="L10" i="1"/>
  <c r="L14" i="1"/>
  <c r="L18" i="1"/>
  <c r="L19" i="1"/>
  <c r="L20" i="1"/>
  <c r="L21" i="1"/>
  <c r="L22" i="1"/>
  <c r="L23" i="1"/>
  <c r="L24" i="1"/>
  <c r="L37" i="1"/>
  <c r="L38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2" i="1"/>
  <c r="G23" i="1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K11" i="1"/>
  <c r="L11" i="1" s="1"/>
  <c r="K12" i="1"/>
  <c r="L12" i="1" s="1"/>
  <c r="K13" i="1"/>
  <c r="L13" i="1" s="1"/>
  <c r="K14" i="1"/>
  <c r="K15" i="1"/>
  <c r="L15" i="1" s="1"/>
  <c r="K16" i="1"/>
  <c r="L16" i="1" s="1"/>
  <c r="K17" i="1"/>
  <c r="L17" i="1" s="1"/>
  <c r="K18" i="1"/>
  <c r="K19" i="1"/>
  <c r="K20" i="1"/>
  <c r="K21" i="1"/>
  <c r="K22" i="1"/>
  <c r="K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K38" i="1"/>
  <c r="K2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I11" i="1"/>
  <c r="J11" i="1" s="1"/>
  <c r="I12" i="1"/>
  <c r="J12" i="1" s="1"/>
  <c r="I13" i="1"/>
  <c r="J13" i="1" s="1"/>
  <c r="I14" i="1"/>
  <c r="I15" i="1"/>
  <c r="J15" i="1" s="1"/>
  <c r="I16" i="1"/>
  <c r="J16" i="1" s="1"/>
  <c r="I17" i="1"/>
  <c r="J17" i="1" s="1"/>
  <c r="I18" i="1"/>
  <c r="I19" i="1"/>
  <c r="I20" i="1"/>
  <c r="I21" i="1"/>
  <c r="I22" i="1"/>
  <c r="I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I38" i="1"/>
  <c r="G33" i="1" l="1"/>
  <c r="L2" i="1"/>
  <c r="L39" i="1" s="1"/>
  <c r="G31" i="1" s="1"/>
  <c r="G35" i="1" s="1"/>
  <c r="J39" i="1"/>
  <c r="G13" i="1" s="1"/>
  <c r="N10" i="1"/>
  <c r="N13" i="1"/>
  <c r="N14" i="1"/>
  <c r="N18" i="1"/>
  <c r="N19" i="1"/>
  <c r="N20" i="1"/>
  <c r="N21" i="1"/>
  <c r="N24" i="1"/>
  <c r="N37" i="1"/>
  <c r="N38" i="1"/>
  <c r="G15" i="1" l="1"/>
  <c r="N3" i="1"/>
  <c r="N4" i="1"/>
  <c r="N5" i="1"/>
  <c r="N6" i="1"/>
  <c r="N7" i="1"/>
  <c r="N8" i="1"/>
  <c r="N9" i="1"/>
  <c r="N11" i="1"/>
  <c r="N12" i="1"/>
  <c r="N15" i="1"/>
  <c r="N16" i="1"/>
  <c r="N17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2" i="1"/>
  <c r="N39" i="1" l="1"/>
  <c r="G21" i="1" s="1"/>
  <c r="G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</author>
  </authors>
  <commentList>
    <comment ref="A1" authorId="0" shapeId="0" xr:uid="{D95EC359-36AB-4FF0-A72E-93E7C7FBCB04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Add your ingredients in the recipe here</t>
        </r>
      </text>
    </comment>
    <comment ref="B1" authorId="0" shapeId="0" xr:uid="{99073B83-1170-42FF-AEF8-B4A879C31B9D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Add the quantity stated in the recipe for that ingredient here</t>
        </r>
      </text>
    </comment>
    <comment ref="C1" authorId="0" shapeId="0" xr:uid="{D251E674-3FCD-4E0D-8A83-CA4F49CD1D0C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If you want to increase just one ingredient in isolation, then add that % in here
</t>
        </r>
      </text>
    </comment>
    <comment ref="D1" authorId="0" shapeId="0" xr:uid="{AADACF85-5EEF-4B98-BE37-0BE9E965E56F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If you want to decrease just one ingredient in isolation, then add that % in here</t>
        </r>
      </text>
    </comment>
    <comment ref="I1" authorId="0" shapeId="0" xr:uid="{5C200223-FEAD-47E7-AA13-C9F56FC1187B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This is the amount of ingredient required when increased to the number of portions in cell G7
</t>
        </r>
      </text>
    </comment>
    <comment ref="K1" authorId="0" shapeId="0" xr:uid="{597C7017-D701-427F-BDC1-A4453D5C19D3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This is the amount of ingredient required when increased by the % in cell G11</t>
        </r>
      </text>
    </comment>
    <comment ref="M1" authorId="0" shapeId="0" xr:uid="{8C4D1497-B788-421E-84C2-28B2881DD925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This is the amount of ingredient required when decreased by the % in cell G15</t>
        </r>
      </text>
    </comment>
    <comment ref="G3" authorId="0" shapeId="0" xr:uid="{68429645-83C8-4E72-997E-BEBEB09F787D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The original number of portions goes in here.</t>
        </r>
      </text>
    </comment>
    <comment ref="G11" authorId="0" shapeId="0" xr:uid="{025AC12F-9199-4843-A872-386AF2CAC610}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To increase (or decrease) a recipe so that it will yield this number of portions</t>
        </r>
      </text>
    </comment>
  </commentList>
</comments>
</file>

<file path=xl/sharedStrings.xml><?xml version="1.0" encoding="utf-8"?>
<sst xmlns="http://schemas.openxmlformats.org/spreadsheetml/2006/main" count="45" uniqueCount="39">
  <si>
    <t>Ingredients</t>
  </si>
  <si>
    <t>Quantity</t>
  </si>
  <si>
    <t>pack cost</t>
  </si>
  <si>
    <t>pack size in g/ml</t>
  </si>
  <si>
    <t>+</t>
  </si>
  <si>
    <t>-</t>
  </si>
  <si>
    <t>coconut milk</t>
  </si>
  <si>
    <t>Onion</t>
  </si>
  <si>
    <t>Garlic</t>
  </si>
  <si>
    <t>potato</t>
  </si>
  <si>
    <t>celery</t>
  </si>
  <si>
    <t>tomatoes</t>
  </si>
  <si>
    <t>carrot</t>
  </si>
  <si>
    <t>Flour</t>
  </si>
  <si>
    <t>stock cubes</t>
  </si>
  <si>
    <t>Recipe here</t>
  </si>
  <si>
    <t>Cost per portion</t>
  </si>
  <si>
    <t>Desired no of</t>
  </si>
  <si>
    <t>Desired</t>
  </si>
  <si>
    <t>Percentage decrease</t>
  </si>
  <si>
    <t>Percentage increase</t>
  </si>
  <si>
    <t>flour</t>
  </si>
  <si>
    <t>potatoes</t>
  </si>
  <si>
    <t>beans</t>
  </si>
  <si>
    <t>peppers</t>
  </si>
  <si>
    <t>carrots</t>
  </si>
  <si>
    <t>No of portions</t>
  </si>
  <si>
    <t>Cost of Dish with % Increase</t>
  </si>
  <si>
    <t>Cost of Dish with New Portions</t>
  </si>
  <si>
    <t>Cost of Dish with  % Decrease</t>
  </si>
  <si>
    <t>Quantity with % Increase</t>
  </si>
  <si>
    <t>Cost with % increase</t>
  </si>
  <si>
    <t>Quantity with % Decrease</t>
  </si>
  <si>
    <t>Cost with % decrease</t>
  </si>
  <si>
    <t>cost with new Portions</t>
  </si>
  <si>
    <t>Quantity with New  Portions</t>
  </si>
  <si>
    <t>Portions in original</t>
  </si>
  <si>
    <t>portions for new recipe</t>
  </si>
  <si>
    <t>Cost of original dish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</si>
</sst>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&quot;£&quot;#,##0.00"/>
    <numFmt numFmtId="166" formatCode="_-&quot;£&quot;* #,##0.0_-;\-&quot;£&quot;* #,##0.0_-;_-&quot;£&quot;* &quot;-&quot;?_-;_-@_-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1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 applyProtection="1">
      <alignment horizontal="center"/>
    </xf>
    <xf numFmtId="164" fontId="0" fillId="2" borderId="3" xfId="0" applyNumberFormat="1" applyFill="1" applyBorder="1" applyProtection="1"/>
    <xf numFmtId="0" fontId="0" fillId="0" borderId="0" xfId="0" applyProtection="1"/>
    <xf numFmtId="0" fontId="0" fillId="0" borderId="1" xfId="0" applyBorder="1" applyProtection="1">
      <protection locked="0"/>
    </xf>
    <xf numFmtId="164" fontId="0" fillId="0" borderId="0" xfId="0" applyNumberFormat="1" applyProtection="1"/>
    <xf numFmtId="164" fontId="0" fillId="6" borderId="1" xfId="0" applyNumberFormat="1" applyFill="1" applyBorder="1" applyProtection="1"/>
    <xf numFmtId="165" fontId="0" fillId="0" borderId="0" xfId="0" applyNumberFormat="1"/>
    <xf numFmtId="44" fontId="0" fillId="0" borderId="0" xfId="0" applyNumberFormat="1" applyProtection="1"/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4" borderId="0" xfId="0" applyFill="1"/>
    <xf numFmtId="0" fontId="3" fillId="4" borderId="1" xfId="0" applyFont="1" applyFill="1" applyBorder="1" applyAlignment="1">
      <alignment horizontal="center"/>
    </xf>
    <xf numFmtId="165" fontId="0" fillId="4" borderId="0" xfId="0" applyNumberFormat="1" applyFill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0" fontId="0" fillId="0" borderId="0" xfId="0" applyNumberFormat="1" applyProtection="1"/>
    <xf numFmtId="166" fontId="0" fillId="2" borderId="3" xfId="0" applyNumberFormat="1" applyFill="1" applyBorder="1" applyProtection="1"/>
    <xf numFmtId="166" fontId="0" fillId="0" borderId="0" xfId="0" applyNumberFormat="1" applyProtection="1"/>
    <xf numFmtId="166" fontId="0" fillId="0" borderId="0" xfId="0" applyNumberFormat="1"/>
    <xf numFmtId="0" fontId="0" fillId="4" borderId="2" xfId="0" applyFill="1" applyBorder="1" applyProtection="1">
      <protection locked="0"/>
    </xf>
    <xf numFmtId="164" fontId="0" fillId="0" borderId="1" xfId="0" applyNumberFormat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43" fontId="0" fillId="3" borderId="1" xfId="0" applyNumberFormat="1" applyFill="1" applyBorder="1" applyAlignment="1" applyProtection="1">
      <alignment horizontal="center"/>
    </xf>
    <xf numFmtId="164" fontId="0" fillId="7" borderId="1" xfId="0" applyNumberFormat="1" applyFill="1" applyBorder="1" applyAlignment="1" applyProtection="1">
      <alignment horizontal="center"/>
    </xf>
    <xf numFmtId="164" fontId="0" fillId="8" borderId="1" xfId="0" applyNumberFormat="1" applyFill="1" applyBorder="1" applyAlignment="1" applyProtection="1">
      <alignment horizontal="center"/>
    </xf>
    <xf numFmtId="165" fontId="0" fillId="3" borderId="1" xfId="0" applyNumberFormat="1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left"/>
    </xf>
    <xf numFmtId="165" fontId="0" fillId="5" borderId="1" xfId="0" applyNumberFormat="1" applyFill="1" applyBorder="1" applyAlignment="1" applyProtection="1">
      <alignment horizontal="center"/>
    </xf>
    <xf numFmtId="165" fontId="0" fillId="7" borderId="1" xfId="0" applyNumberFormat="1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</xf>
    <xf numFmtId="0" fontId="0" fillId="7" borderId="1" xfId="0" applyNumberFormat="1" applyFill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4" fontId="0" fillId="8" borderId="6" xfId="0" applyNumberFormat="1" applyFill="1" applyBorder="1" applyAlignment="1" applyProtection="1">
      <alignment horizontal="center"/>
    </xf>
    <xf numFmtId="164" fontId="0" fillId="8" borderId="5" xfId="0" applyNumberFormat="1" applyFill="1" applyBorder="1" applyAlignment="1" applyProtection="1">
      <alignment horizontal="center"/>
    </xf>
    <xf numFmtId="165" fontId="0" fillId="8" borderId="1" xfId="0" applyNumberFormat="1" applyFill="1" applyBorder="1" applyAlignment="1" applyProtection="1">
      <alignment horizontal="center"/>
    </xf>
    <xf numFmtId="165" fontId="0" fillId="8" borderId="7" xfId="0" applyNumberFormat="1" applyFill="1" applyBorder="1" applyAlignment="1" applyProtection="1">
      <alignment horizontal="center"/>
    </xf>
    <xf numFmtId="165" fontId="0" fillId="0" borderId="0" xfId="0" applyNumberFormat="1" applyProtection="1"/>
  </cellXfs>
  <cellStyles count="1">
    <cellStyle name="Normal" xfId="0" builtinId="0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A039-18F1-4FC7-819D-079974B6568C}">
  <dimension ref="A1:R41"/>
  <sheetViews>
    <sheetView tabSelected="1" workbookViewId="0">
      <selection activeCell="B11" sqref="B11"/>
    </sheetView>
  </sheetViews>
  <sheetFormatPr defaultRowHeight="15" x14ac:dyDescent="0.25"/>
  <cols>
    <col min="1" max="1" width="22.28515625" customWidth="1"/>
    <col min="2" max="2" width="9.5703125" customWidth="1"/>
    <col min="3" max="4" width="3.7109375" customWidth="1"/>
    <col min="5" max="5" width="9.5703125" style="9" customWidth="1"/>
    <col min="6" max="6" width="18.28515625" customWidth="1"/>
    <col min="7" max="7" width="28.5703125" style="3" customWidth="1"/>
    <col min="8" max="8" width="28.5703125" style="19" customWidth="1"/>
    <col min="9" max="9" width="27.7109375" style="19" customWidth="1"/>
    <col min="10" max="10" width="24.140625" style="19" customWidth="1"/>
    <col min="11" max="11" width="23.7109375" style="2" customWidth="1"/>
    <col min="12" max="12" width="21.140625" style="22" customWidth="1"/>
    <col min="13" max="13" width="25" style="2" customWidth="1"/>
    <col min="14" max="14" width="21.28515625" style="10" customWidth="1"/>
  </cols>
  <sheetData>
    <row r="1" spans="1:18" x14ac:dyDescent="0.25">
      <c r="A1" t="s">
        <v>0</v>
      </c>
      <c r="B1" s="13" t="s">
        <v>1</v>
      </c>
      <c r="C1" s="1" t="s">
        <v>4</v>
      </c>
      <c r="D1" s="14" t="s">
        <v>5</v>
      </c>
      <c r="E1" s="15" t="s">
        <v>2</v>
      </c>
      <c r="F1" s="13" t="s">
        <v>3</v>
      </c>
      <c r="G1" s="38" t="s">
        <v>36</v>
      </c>
      <c r="H1" s="19" t="s">
        <v>38</v>
      </c>
      <c r="I1" s="19" t="s">
        <v>35</v>
      </c>
      <c r="J1" s="19" t="s">
        <v>34</v>
      </c>
      <c r="K1" s="4" t="s">
        <v>30</v>
      </c>
      <c r="L1" s="20" t="s">
        <v>31</v>
      </c>
      <c r="M1" s="8" t="s">
        <v>32</v>
      </c>
      <c r="N1" s="10" t="s">
        <v>33</v>
      </c>
      <c r="O1" s="5"/>
      <c r="P1" s="5"/>
      <c r="Q1" s="5"/>
      <c r="R1" s="5"/>
    </row>
    <row r="2" spans="1:18" x14ac:dyDescent="0.25">
      <c r="A2" s="6" t="s">
        <v>7</v>
      </c>
      <c r="B2" s="16">
        <v>100</v>
      </c>
      <c r="C2" s="17"/>
      <c r="D2" s="17"/>
      <c r="E2" s="18">
        <v>1</v>
      </c>
      <c r="F2" s="23">
        <v>100</v>
      </c>
      <c r="G2" s="39" t="s">
        <v>15</v>
      </c>
      <c r="H2" s="10">
        <f>IF($B2=0,0,$E2/$F2*B2)</f>
        <v>1</v>
      </c>
      <c r="I2" s="19">
        <f>B2/$G$3*$G$11</f>
        <v>400</v>
      </c>
      <c r="J2" s="10">
        <f>IF($F2=0,0,$E2/$F2*I2)</f>
        <v>4</v>
      </c>
      <c r="K2" s="19">
        <f>B2*($G$29+100)/100</f>
        <v>200</v>
      </c>
      <c r="L2" s="20">
        <f>IF($F2=0,0,$E2/$F2*K2)</f>
        <v>2</v>
      </c>
      <c r="M2" s="19">
        <f>B2*(100-$G$19)/100</f>
        <v>50</v>
      </c>
      <c r="N2" s="10">
        <f>IF($F2=0,0,$E2/$F2*M2)</f>
        <v>0.5</v>
      </c>
      <c r="O2" s="5"/>
      <c r="P2" s="5"/>
      <c r="Q2" s="5"/>
      <c r="R2" s="5"/>
    </row>
    <row r="3" spans="1:18" x14ac:dyDescent="0.25">
      <c r="A3" s="6" t="s">
        <v>8</v>
      </c>
      <c r="B3" s="16">
        <v>100</v>
      </c>
      <c r="C3" s="16"/>
      <c r="D3" s="16"/>
      <c r="E3" s="18">
        <v>1.4</v>
      </c>
      <c r="F3" s="23">
        <v>1000</v>
      </c>
      <c r="G3" s="29">
        <v>10</v>
      </c>
      <c r="H3" s="10">
        <f>IF($B3=0,0,$E3/$F3*B3)</f>
        <v>0.13999999999999999</v>
      </c>
      <c r="I3" s="19">
        <f>B3/$G$3*$G$11</f>
        <v>400</v>
      </c>
      <c r="J3" s="10">
        <f t="shared" ref="J3:J38" si="0">IF($F3=0,0,$E3/$F3*I3)</f>
        <v>0.55999999999999994</v>
      </c>
      <c r="K3" s="19">
        <f>B3*($G$29+100)/100</f>
        <v>200</v>
      </c>
      <c r="L3" s="20">
        <f t="shared" ref="L3:L38" si="1">IF($F3=0,0,$E3/$F3*K3)</f>
        <v>0.27999999999999997</v>
      </c>
      <c r="M3" s="19">
        <f>B3*(100-$G$19)/100</f>
        <v>50</v>
      </c>
      <c r="N3" s="10">
        <f t="shared" ref="N3:N38" si="2">IF($F3=0,0,$E3/$F3*M3)</f>
        <v>6.9999999999999993E-2</v>
      </c>
      <c r="O3" s="5"/>
      <c r="P3" s="5"/>
      <c r="Q3" s="5"/>
      <c r="R3" s="5"/>
    </row>
    <row r="4" spans="1:18" x14ac:dyDescent="0.25">
      <c r="A4" t="s">
        <v>9</v>
      </c>
      <c r="B4" s="16">
        <v>500</v>
      </c>
      <c r="C4" s="16"/>
      <c r="D4" s="16"/>
      <c r="E4" s="18">
        <v>1.1000000000000001</v>
      </c>
      <c r="F4" s="23">
        <v>400</v>
      </c>
      <c r="G4" s="29" t="s">
        <v>38</v>
      </c>
      <c r="H4" s="10">
        <f t="shared" ref="H3:H38" si="3">IF($B4=0,0,$E4/$F4*B4)</f>
        <v>1.3750000000000002</v>
      </c>
      <c r="I4" s="19">
        <f>B4/$G$3*$G$11</f>
        <v>2000</v>
      </c>
      <c r="J4" s="10">
        <f t="shared" si="0"/>
        <v>5.5000000000000009</v>
      </c>
      <c r="K4" s="19">
        <f>B4*($G$29+100)/100</f>
        <v>1000</v>
      </c>
      <c r="L4" s="20">
        <f t="shared" si="1"/>
        <v>2.7500000000000004</v>
      </c>
      <c r="M4" s="19">
        <f>B4*(100-$G$19)/100</f>
        <v>250</v>
      </c>
      <c r="N4" s="10">
        <f t="shared" si="2"/>
        <v>0.68750000000000011</v>
      </c>
      <c r="O4" s="5"/>
      <c r="P4" s="5"/>
      <c r="Q4" s="5"/>
      <c r="R4" s="5"/>
    </row>
    <row r="5" spans="1:18" x14ac:dyDescent="0.25">
      <c r="A5" t="s">
        <v>10</v>
      </c>
      <c r="B5" s="16">
        <v>100</v>
      </c>
      <c r="C5" s="16"/>
      <c r="D5" s="16"/>
      <c r="E5" s="18">
        <v>2.8</v>
      </c>
      <c r="F5" s="23">
        <v>200</v>
      </c>
      <c r="G5" s="40">
        <f>H39</f>
        <v>15.456666666666667</v>
      </c>
      <c r="H5" s="10">
        <f t="shared" si="3"/>
        <v>1.4</v>
      </c>
      <c r="I5" s="19">
        <f>B5/$G$3*$G$11</f>
        <v>400</v>
      </c>
      <c r="J5" s="10">
        <f t="shared" si="0"/>
        <v>5.6</v>
      </c>
      <c r="K5" s="19">
        <f>B5*($G$29+100)/100</f>
        <v>200</v>
      </c>
      <c r="L5" s="20">
        <f t="shared" si="1"/>
        <v>2.8</v>
      </c>
      <c r="M5" s="19">
        <f>B5*(100-$G$19)/100</f>
        <v>50</v>
      </c>
      <c r="N5" s="10">
        <f t="shared" si="2"/>
        <v>0.7</v>
      </c>
      <c r="O5" s="5"/>
      <c r="P5" s="5"/>
      <c r="Q5" s="5"/>
      <c r="R5" s="5"/>
    </row>
    <row r="6" spans="1:18" x14ac:dyDescent="0.25">
      <c r="A6" s="6" t="s">
        <v>11</v>
      </c>
      <c r="B6" s="16">
        <v>400</v>
      </c>
      <c r="C6" s="16"/>
      <c r="D6" s="16"/>
      <c r="E6" s="18">
        <v>2.2000000000000002</v>
      </c>
      <c r="F6" s="23">
        <v>1000</v>
      </c>
      <c r="G6" s="29" t="s">
        <v>16</v>
      </c>
      <c r="H6" s="10">
        <f t="shared" si="3"/>
        <v>0.88</v>
      </c>
      <c r="I6" s="19">
        <f>B6/$G$3*$G$11</f>
        <v>1600</v>
      </c>
      <c r="J6" s="10">
        <f t="shared" si="0"/>
        <v>3.52</v>
      </c>
      <c r="K6" s="19">
        <f>B6*($G$29+100)/100</f>
        <v>800</v>
      </c>
      <c r="L6" s="20">
        <f t="shared" si="1"/>
        <v>1.76</v>
      </c>
      <c r="M6" s="19">
        <f>B6*(100-$G$19)/100</f>
        <v>200</v>
      </c>
      <c r="N6" s="10">
        <f t="shared" si="2"/>
        <v>0.44</v>
      </c>
      <c r="O6" s="5"/>
      <c r="P6" s="5"/>
      <c r="Q6" s="5"/>
      <c r="R6" s="5"/>
    </row>
    <row r="7" spans="1:18" x14ac:dyDescent="0.25">
      <c r="A7" s="6" t="s">
        <v>12</v>
      </c>
      <c r="B7" s="16">
        <v>100</v>
      </c>
      <c r="C7" s="16"/>
      <c r="D7" s="16"/>
      <c r="E7" s="18">
        <v>1.2</v>
      </c>
      <c r="F7" s="23">
        <v>1000</v>
      </c>
      <c r="G7" s="41">
        <f>H39/G3</f>
        <v>1.5456666666666667</v>
      </c>
      <c r="H7" s="10">
        <f t="shared" si="3"/>
        <v>0.12</v>
      </c>
      <c r="I7" s="19">
        <f>B7/$G$3*$G$11</f>
        <v>400</v>
      </c>
      <c r="J7" s="10">
        <f t="shared" si="0"/>
        <v>0.48</v>
      </c>
      <c r="K7" s="19">
        <f>B7*($G$29+100)/100</f>
        <v>200</v>
      </c>
      <c r="L7" s="20">
        <f t="shared" si="1"/>
        <v>0.24</v>
      </c>
      <c r="M7" s="19">
        <f>B7*(100-$G$19)/100</f>
        <v>50</v>
      </c>
      <c r="N7" s="10">
        <f t="shared" si="2"/>
        <v>0.06</v>
      </c>
      <c r="O7" s="5"/>
      <c r="P7" s="5"/>
      <c r="Q7" s="5"/>
      <c r="R7" s="5"/>
    </row>
    <row r="8" spans="1:18" x14ac:dyDescent="0.25">
      <c r="A8" s="11" t="s">
        <v>13</v>
      </c>
      <c r="B8" s="16">
        <v>300</v>
      </c>
      <c r="C8" s="16"/>
      <c r="D8" s="16"/>
      <c r="E8" s="18">
        <v>2.5</v>
      </c>
      <c r="F8" s="23">
        <v>500</v>
      </c>
      <c r="H8" s="10">
        <f t="shared" si="3"/>
        <v>1.5</v>
      </c>
      <c r="I8" s="19">
        <f>B8/$G$3*$G$11</f>
        <v>1200</v>
      </c>
      <c r="J8" s="10">
        <f t="shared" si="0"/>
        <v>6</v>
      </c>
      <c r="K8" s="19">
        <f>B8*($G$29+100)/100</f>
        <v>600</v>
      </c>
      <c r="L8" s="20">
        <f t="shared" si="1"/>
        <v>3</v>
      </c>
      <c r="M8" s="19">
        <f>B8*(100-$G$19)/100</f>
        <v>150</v>
      </c>
      <c r="N8" s="10">
        <f t="shared" si="2"/>
        <v>0.75</v>
      </c>
      <c r="O8" s="5"/>
      <c r="P8" s="5"/>
      <c r="Q8" s="5"/>
      <c r="R8" s="5"/>
    </row>
    <row r="9" spans="1:18" x14ac:dyDescent="0.25">
      <c r="A9" s="6" t="s">
        <v>14</v>
      </c>
      <c r="B9" s="16">
        <v>100</v>
      </c>
      <c r="C9" s="16"/>
      <c r="D9" s="16"/>
      <c r="E9" s="18">
        <v>0.3</v>
      </c>
      <c r="F9" s="23">
        <v>80</v>
      </c>
      <c r="G9" s="25" t="s">
        <v>17</v>
      </c>
      <c r="H9" s="10">
        <f t="shared" si="3"/>
        <v>0.375</v>
      </c>
      <c r="I9" s="19">
        <f>B9/$G$3*$G$11</f>
        <v>400</v>
      </c>
      <c r="J9" s="10">
        <f t="shared" si="0"/>
        <v>1.5</v>
      </c>
      <c r="K9" s="19">
        <f>B9*($G$29+100)/100</f>
        <v>200</v>
      </c>
      <c r="L9" s="20">
        <f t="shared" si="1"/>
        <v>0.75</v>
      </c>
      <c r="M9" s="19">
        <f>B9*(100-$G$19)/100</f>
        <v>50</v>
      </c>
      <c r="N9" s="10">
        <f t="shared" si="2"/>
        <v>0.1875</v>
      </c>
      <c r="O9" s="5"/>
      <c r="P9" s="5"/>
      <c r="Q9" s="5"/>
      <c r="R9" s="5"/>
    </row>
    <row r="10" spans="1:18" x14ac:dyDescent="0.25">
      <c r="A10" s="6" t="s">
        <v>21</v>
      </c>
      <c r="B10" s="16"/>
      <c r="C10" s="16"/>
      <c r="D10" s="16"/>
      <c r="E10" s="18"/>
      <c r="F10" s="23"/>
      <c r="G10" s="25" t="s">
        <v>37</v>
      </c>
      <c r="H10" s="10">
        <f t="shared" si="3"/>
        <v>0</v>
      </c>
      <c r="I10" s="19">
        <f>B10/$G$3*$G$11</f>
        <v>0</v>
      </c>
      <c r="J10" s="10">
        <f t="shared" si="0"/>
        <v>0</v>
      </c>
      <c r="K10" s="19">
        <f>B10*($G$29+100)/100</f>
        <v>0</v>
      </c>
      <c r="L10" s="20">
        <f t="shared" si="1"/>
        <v>0</v>
      </c>
      <c r="M10" s="19">
        <f>B10*(100-$G$19)/100</f>
        <v>0</v>
      </c>
      <c r="N10" s="10">
        <f t="shared" si="2"/>
        <v>0</v>
      </c>
      <c r="O10" s="5"/>
      <c r="P10" s="5"/>
      <c r="Q10" s="5"/>
      <c r="R10" s="5"/>
    </row>
    <row r="11" spans="1:18" x14ac:dyDescent="0.25">
      <c r="A11" s="6" t="s">
        <v>22</v>
      </c>
      <c r="B11" s="16">
        <v>1000</v>
      </c>
      <c r="C11" s="16"/>
      <c r="D11" s="16"/>
      <c r="E11" s="18">
        <v>2</v>
      </c>
      <c r="F11" s="23">
        <v>2000</v>
      </c>
      <c r="G11" s="25">
        <v>40</v>
      </c>
      <c r="H11" s="10">
        <f t="shared" si="3"/>
        <v>1</v>
      </c>
      <c r="I11" s="19">
        <f>B11/$G$3*$G$11</f>
        <v>4000</v>
      </c>
      <c r="J11" s="10">
        <f t="shared" si="0"/>
        <v>4</v>
      </c>
      <c r="K11" s="19">
        <f>B11*($G$29+100)/100</f>
        <v>2000</v>
      </c>
      <c r="L11" s="20">
        <f t="shared" si="1"/>
        <v>2</v>
      </c>
      <c r="M11" s="19">
        <f>B11*(100-$G$19)/100</f>
        <v>500</v>
      </c>
      <c r="N11" s="10">
        <f t="shared" si="2"/>
        <v>0.5</v>
      </c>
      <c r="O11" s="5"/>
      <c r="P11" s="5"/>
      <c r="Q11" s="5"/>
      <c r="R11" s="5"/>
    </row>
    <row r="12" spans="1:18" x14ac:dyDescent="0.25">
      <c r="A12" s="6" t="s">
        <v>23</v>
      </c>
      <c r="B12" s="16"/>
      <c r="C12" s="16"/>
      <c r="D12" s="16"/>
      <c r="E12" s="18">
        <v>1.5</v>
      </c>
      <c r="F12" s="23">
        <v>200</v>
      </c>
      <c r="G12" s="27" t="s">
        <v>28</v>
      </c>
      <c r="H12" s="10">
        <f t="shared" si="3"/>
        <v>0</v>
      </c>
      <c r="I12" s="19">
        <f>B12/$G$3*$G$11</f>
        <v>0</v>
      </c>
      <c r="J12" s="10">
        <f t="shared" si="0"/>
        <v>0</v>
      </c>
      <c r="K12" s="19">
        <f>B12*($G$29+100)/100</f>
        <v>0</v>
      </c>
      <c r="L12" s="20">
        <f t="shared" si="1"/>
        <v>0</v>
      </c>
      <c r="M12" s="19">
        <f>B12*(100-$G$19)/100</f>
        <v>0</v>
      </c>
      <c r="N12" s="10">
        <f t="shared" si="2"/>
        <v>0</v>
      </c>
      <c r="O12" s="5"/>
      <c r="P12" s="5"/>
      <c r="Q12" s="5"/>
      <c r="R12" s="5"/>
    </row>
    <row r="13" spans="1:18" x14ac:dyDescent="0.25">
      <c r="A13" s="6" t="s">
        <v>6</v>
      </c>
      <c r="B13" s="16">
        <v>100</v>
      </c>
      <c r="C13" s="16"/>
      <c r="D13" s="16"/>
      <c r="E13" s="18">
        <v>2</v>
      </c>
      <c r="F13" s="23">
        <v>200</v>
      </c>
      <c r="G13" s="30">
        <f>J39</f>
        <v>61.826666666666668</v>
      </c>
      <c r="H13" s="10">
        <f t="shared" si="3"/>
        <v>1</v>
      </c>
      <c r="I13" s="19">
        <f>B13/$G$3*$G$11</f>
        <v>400</v>
      </c>
      <c r="J13" s="10">
        <f t="shared" si="0"/>
        <v>4</v>
      </c>
      <c r="K13" s="19">
        <f>B13*($G$29+100)/100</f>
        <v>200</v>
      </c>
      <c r="L13" s="20">
        <f t="shared" si="1"/>
        <v>2</v>
      </c>
      <c r="M13" s="19">
        <f>B13*(100-$G$19)/100</f>
        <v>50</v>
      </c>
      <c r="N13" s="10">
        <f t="shared" si="2"/>
        <v>0.5</v>
      </c>
      <c r="O13" s="5"/>
      <c r="P13" s="5"/>
      <c r="Q13" s="5"/>
      <c r="R13" s="5"/>
    </row>
    <row r="14" spans="1:18" x14ac:dyDescent="0.25">
      <c r="A14" s="12" t="s">
        <v>24</v>
      </c>
      <c r="B14" s="16"/>
      <c r="C14" s="16"/>
      <c r="D14" s="16"/>
      <c r="E14" s="18"/>
      <c r="F14" s="23"/>
      <c r="G14" s="30" t="s">
        <v>16</v>
      </c>
      <c r="H14" s="10">
        <f t="shared" si="3"/>
        <v>0</v>
      </c>
      <c r="I14" s="19">
        <f>B14/$G$3*$G$11</f>
        <v>0</v>
      </c>
      <c r="J14" s="10">
        <f t="shared" si="0"/>
        <v>0</v>
      </c>
      <c r="K14" s="19">
        <f>B14*($G$29+100)/100</f>
        <v>0</v>
      </c>
      <c r="L14" s="20">
        <f t="shared" si="1"/>
        <v>0</v>
      </c>
      <c r="M14" s="19">
        <f>B14*(100-$G$19)/100</f>
        <v>0</v>
      </c>
      <c r="N14" s="10">
        <f t="shared" si="2"/>
        <v>0</v>
      </c>
      <c r="O14" s="5"/>
      <c r="P14" s="5"/>
      <c r="Q14" s="5"/>
      <c r="R14" s="5"/>
    </row>
    <row r="15" spans="1:18" x14ac:dyDescent="0.25">
      <c r="A15" s="6" t="s">
        <v>25</v>
      </c>
      <c r="B15" s="16">
        <v>200</v>
      </c>
      <c r="C15" s="16"/>
      <c r="D15" s="16"/>
      <c r="E15" s="18">
        <v>1</v>
      </c>
      <c r="F15" s="23">
        <v>30</v>
      </c>
      <c r="G15" s="30">
        <f>J39/G11</f>
        <v>1.5456666666666667</v>
      </c>
      <c r="H15" s="10">
        <f t="shared" si="3"/>
        <v>6.666666666666667</v>
      </c>
      <c r="I15" s="19">
        <f>B15/$G$3*$G$11</f>
        <v>800</v>
      </c>
      <c r="J15" s="10">
        <f t="shared" si="0"/>
        <v>26.666666666666668</v>
      </c>
      <c r="K15" s="19">
        <f>B15*($G$29+100)/100</f>
        <v>400</v>
      </c>
      <c r="L15" s="20">
        <f t="shared" si="1"/>
        <v>13.333333333333334</v>
      </c>
      <c r="M15" s="19">
        <f>B15*(100-$G$19)/100</f>
        <v>100</v>
      </c>
      <c r="N15" s="10">
        <f t="shared" si="2"/>
        <v>3.3333333333333335</v>
      </c>
      <c r="O15" s="5"/>
      <c r="P15" s="5"/>
      <c r="Q15" s="5"/>
      <c r="R15" s="5"/>
    </row>
    <row r="16" spans="1:18" x14ac:dyDescent="0.25">
      <c r="A16" s="6"/>
      <c r="B16" s="16"/>
      <c r="C16" s="16"/>
      <c r="D16" s="16"/>
      <c r="E16" s="18">
        <v>1.6</v>
      </c>
      <c r="F16" s="23">
        <v>1000</v>
      </c>
      <c r="G16" s="24"/>
      <c r="H16" s="10">
        <f t="shared" si="3"/>
        <v>0</v>
      </c>
      <c r="I16" s="19">
        <f>B16/$G$3*$G$11</f>
        <v>0</v>
      </c>
      <c r="J16" s="10">
        <f t="shared" si="0"/>
        <v>0</v>
      </c>
      <c r="K16" s="19">
        <f>B16*($G$29+100)/100</f>
        <v>0</v>
      </c>
      <c r="L16" s="20">
        <f t="shared" si="1"/>
        <v>0</v>
      </c>
      <c r="M16" s="19">
        <f>B16*(100-$G$19)/100</f>
        <v>0</v>
      </c>
      <c r="N16" s="10">
        <f t="shared" si="2"/>
        <v>0</v>
      </c>
      <c r="O16" s="5"/>
      <c r="P16" s="5"/>
      <c r="Q16" s="5"/>
      <c r="R16" s="5"/>
    </row>
    <row r="17" spans="1:18" x14ac:dyDescent="0.25">
      <c r="A17" s="6"/>
      <c r="B17" s="16"/>
      <c r="C17" s="16"/>
      <c r="D17" s="16"/>
      <c r="E17" s="18">
        <v>2</v>
      </c>
      <c r="F17" s="23">
        <v>400</v>
      </c>
      <c r="G17" s="28" t="s">
        <v>19</v>
      </c>
      <c r="H17" s="10">
        <f t="shared" si="3"/>
        <v>0</v>
      </c>
      <c r="I17" s="19">
        <f>B17/$G$3*$G$11</f>
        <v>0</v>
      </c>
      <c r="J17" s="10">
        <f t="shared" si="0"/>
        <v>0</v>
      </c>
      <c r="K17" s="19">
        <f>B17*($G$29+100)/100</f>
        <v>0</v>
      </c>
      <c r="L17" s="20">
        <f t="shared" si="1"/>
        <v>0</v>
      </c>
      <c r="M17" s="19">
        <f>B17*(100-$G$19)/100</f>
        <v>0</v>
      </c>
      <c r="N17" s="10">
        <f t="shared" si="2"/>
        <v>0</v>
      </c>
      <c r="O17" s="5"/>
      <c r="P17" s="5"/>
      <c r="Q17" s="5"/>
      <c r="R17" s="5"/>
    </row>
    <row r="18" spans="1:18" x14ac:dyDescent="0.25">
      <c r="A18" s="6"/>
      <c r="B18" s="16"/>
      <c r="C18" s="16"/>
      <c r="D18" s="16"/>
      <c r="E18" s="18"/>
      <c r="F18" s="23"/>
      <c r="G18" s="28" t="s">
        <v>18</v>
      </c>
      <c r="H18" s="10">
        <f t="shared" si="3"/>
        <v>0</v>
      </c>
      <c r="I18" s="19">
        <f>B18/$G$3*$G$11</f>
        <v>0</v>
      </c>
      <c r="J18" s="10">
        <f t="shared" si="0"/>
        <v>0</v>
      </c>
      <c r="K18" s="19">
        <f>B18*($G$29+100)/100</f>
        <v>0</v>
      </c>
      <c r="L18" s="20">
        <f t="shared" si="1"/>
        <v>0</v>
      </c>
      <c r="M18" s="19">
        <f>B18*(100-$G$19)/100</f>
        <v>0</v>
      </c>
      <c r="N18" s="10">
        <f t="shared" si="2"/>
        <v>0</v>
      </c>
      <c r="O18" s="5"/>
      <c r="P18" s="5"/>
      <c r="Q18" s="5"/>
      <c r="R18" s="5"/>
    </row>
    <row r="19" spans="1:18" x14ac:dyDescent="0.25">
      <c r="A19" s="6"/>
      <c r="B19" s="16"/>
      <c r="C19" s="16"/>
      <c r="D19" s="16"/>
      <c r="E19" s="18"/>
      <c r="F19" s="23"/>
      <c r="G19" s="28">
        <v>50</v>
      </c>
      <c r="H19" s="10">
        <f t="shared" si="3"/>
        <v>0</v>
      </c>
      <c r="I19" s="19">
        <f>B19/$G$3*$G$11</f>
        <v>0</v>
      </c>
      <c r="J19" s="10">
        <f t="shared" si="0"/>
        <v>0</v>
      </c>
      <c r="K19" s="19">
        <f>B19*($G$29+100)/100</f>
        <v>0</v>
      </c>
      <c r="L19" s="20">
        <f t="shared" si="1"/>
        <v>0</v>
      </c>
      <c r="M19" s="19">
        <f>B19*(100-$G$19)/100</f>
        <v>0</v>
      </c>
      <c r="N19" s="10">
        <f t="shared" si="2"/>
        <v>0</v>
      </c>
      <c r="O19" s="5"/>
      <c r="P19" s="5"/>
      <c r="Q19" s="5"/>
      <c r="R19" s="5"/>
    </row>
    <row r="20" spans="1:18" x14ac:dyDescent="0.25">
      <c r="A20" s="6"/>
      <c r="B20" s="16"/>
      <c r="C20" s="16"/>
      <c r="D20" s="16"/>
      <c r="E20" s="18"/>
      <c r="F20" s="23"/>
      <c r="G20" s="34" t="s">
        <v>29</v>
      </c>
      <c r="H20" s="10">
        <f t="shared" si="3"/>
        <v>0</v>
      </c>
      <c r="I20" s="19">
        <f>B20/$G$3*$G$11</f>
        <v>0</v>
      </c>
      <c r="J20" s="10">
        <f t="shared" si="0"/>
        <v>0</v>
      </c>
      <c r="K20" s="19">
        <f>B20*($G$29+100)/100</f>
        <v>0</v>
      </c>
      <c r="L20" s="20">
        <f t="shared" si="1"/>
        <v>0</v>
      </c>
      <c r="M20" s="19">
        <f>B20*(100-$G$19)/100</f>
        <v>0</v>
      </c>
      <c r="N20" s="10">
        <f t="shared" si="2"/>
        <v>0</v>
      </c>
      <c r="O20" s="5"/>
      <c r="P20" s="5"/>
      <c r="Q20" s="5"/>
      <c r="R20" s="5"/>
    </row>
    <row r="21" spans="1:18" x14ac:dyDescent="0.25">
      <c r="A21" s="6"/>
      <c r="B21" s="16"/>
      <c r="C21" s="16">
        <v>10</v>
      </c>
      <c r="D21" s="16"/>
      <c r="E21" s="18"/>
      <c r="F21" s="23"/>
      <c r="G21" s="34">
        <f>N39</f>
        <v>7.7283333333333335</v>
      </c>
      <c r="H21" s="10">
        <f t="shared" si="3"/>
        <v>0</v>
      </c>
      <c r="I21" s="19">
        <f>B21/$G$3*$G$11</f>
        <v>0</v>
      </c>
      <c r="J21" s="10">
        <f t="shared" si="0"/>
        <v>0</v>
      </c>
      <c r="K21" s="19">
        <f>B21*($G$29+100)/100</f>
        <v>0</v>
      </c>
      <c r="L21" s="20">
        <f t="shared" si="1"/>
        <v>0</v>
      </c>
      <c r="M21" s="19">
        <f>B21*(100-$G$19)/100</f>
        <v>0</v>
      </c>
      <c r="N21" s="10">
        <f t="shared" si="2"/>
        <v>0</v>
      </c>
      <c r="O21" s="5"/>
      <c r="P21" s="5"/>
      <c r="Q21" s="5"/>
      <c r="R21" s="5"/>
    </row>
    <row r="22" spans="1:18" x14ac:dyDescent="0.25">
      <c r="A22" s="6"/>
      <c r="B22" s="16"/>
      <c r="C22" s="16"/>
      <c r="D22" s="16">
        <v>10</v>
      </c>
      <c r="E22" s="18"/>
      <c r="F22" s="23"/>
      <c r="G22" s="34" t="s">
        <v>26</v>
      </c>
      <c r="H22" s="10">
        <f t="shared" si="3"/>
        <v>0</v>
      </c>
      <c r="I22" s="19">
        <f>B22/$G$3*$G$11</f>
        <v>0</v>
      </c>
      <c r="J22" s="10">
        <f t="shared" si="0"/>
        <v>0</v>
      </c>
      <c r="K22" s="19">
        <f>B22*($G$29+100)/100</f>
        <v>0</v>
      </c>
      <c r="L22" s="20">
        <f t="shared" si="1"/>
        <v>0</v>
      </c>
      <c r="M22" s="19">
        <f>B22*(100-$G$19)/100</f>
        <v>0</v>
      </c>
      <c r="N22" s="10">
        <f t="shared" si="2"/>
        <v>0</v>
      </c>
      <c r="O22" s="5"/>
      <c r="P22" s="5"/>
      <c r="Q22" s="5"/>
      <c r="R22" s="5"/>
    </row>
    <row r="23" spans="1:18" x14ac:dyDescent="0.25">
      <c r="A23" s="6"/>
      <c r="B23" s="16"/>
      <c r="C23" s="16"/>
      <c r="D23" s="16"/>
      <c r="E23" s="18"/>
      <c r="F23" s="23"/>
      <c r="G23" s="36">
        <f>($M$2/($B$2/$G$3))</f>
        <v>5</v>
      </c>
      <c r="H23" s="10">
        <f t="shared" si="3"/>
        <v>0</v>
      </c>
      <c r="I23" s="19">
        <f>B23/$G$3*$G$11</f>
        <v>0</v>
      </c>
      <c r="J23" s="10">
        <f t="shared" si="0"/>
        <v>0</v>
      </c>
      <c r="K23" s="19">
        <f>B23*($G$29+100)/100</f>
        <v>0</v>
      </c>
      <c r="L23" s="20">
        <f t="shared" si="1"/>
        <v>0</v>
      </c>
      <c r="M23" s="19">
        <f>B23*(100-$G$19)/100</f>
        <v>0</v>
      </c>
      <c r="N23" s="10">
        <f t="shared" si="2"/>
        <v>0</v>
      </c>
      <c r="O23" s="5"/>
      <c r="P23" s="5"/>
      <c r="Q23" s="5"/>
      <c r="R23" s="5"/>
    </row>
    <row r="24" spans="1:18" x14ac:dyDescent="0.25">
      <c r="A24" s="6"/>
      <c r="B24" s="16"/>
      <c r="C24" s="16"/>
      <c r="D24" s="16"/>
      <c r="E24" s="18"/>
      <c r="F24" s="23"/>
      <c r="G24" s="34" t="s">
        <v>16</v>
      </c>
      <c r="H24" s="10">
        <f t="shared" si="3"/>
        <v>0</v>
      </c>
      <c r="I24" s="19">
        <f>B24/$G$3*$G$11</f>
        <v>0</v>
      </c>
      <c r="J24" s="10">
        <f t="shared" si="0"/>
        <v>0</v>
      </c>
      <c r="K24" s="19">
        <f>B24*($G$29+100)/100</f>
        <v>0</v>
      </c>
      <c r="L24" s="20">
        <f t="shared" si="1"/>
        <v>0</v>
      </c>
      <c r="M24" s="19">
        <f>B24*(100-$G$19)/100</f>
        <v>0</v>
      </c>
      <c r="N24" s="10">
        <f t="shared" si="2"/>
        <v>0</v>
      </c>
      <c r="O24" s="5"/>
      <c r="P24" s="5"/>
      <c r="Q24" s="5"/>
      <c r="R24" s="5"/>
    </row>
    <row r="25" spans="1:18" x14ac:dyDescent="0.25">
      <c r="A25" s="6"/>
      <c r="B25" s="16"/>
      <c r="C25" s="16"/>
      <c r="D25" s="16"/>
      <c r="E25" s="18">
        <v>3.5</v>
      </c>
      <c r="F25" s="23">
        <v>500</v>
      </c>
      <c r="G25" s="34">
        <f>$G$21/($M$2/($B$2/$G$3))</f>
        <v>1.5456666666666667</v>
      </c>
      <c r="H25" s="10">
        <f t="shared" si="3"/>
        <v>0</v>
      </c>
      <c r="I25" s="19">
        <f>B25/$G$3*$G$11</f>
        <v>0</v>
      </c>
      <c r="J25" s="10">
        <f t="shared" si="0"/>
        <v>0</v>
      </c>
      <c r="K25" s="19">
        <f>B25*($G$29+100)/100</f>
        <v>0</v>
      </c>
      <c r="L25" s="20">
        <f t="shared" si="1"/>
        <v>0</v>
      </c>
      <c r="M25" s="19">
        <f>B25*(100-$G$19)/100</f>
        <v>0</v>
      </c>
      <c r="N25" s="10">
        <f t="shared" si="2"/>
        <v>0</v>
      </c>
      <c r="O25" s="5"/>
      <c r="P25" s="5"/>
      <c r="Q25" s="5"/>
      <c r="R25" s="5"/>
    </row>
    <row r="26" spans="1:18" x14ac:dyDescent="0.25">
      <c r="A26" s="6"/>
      <c r="B26" s="16"/>
      <c r="C26" s="16"/>
      <c r="D26" s="16"/>
      <c r="E26" s="18">
        <v>1.5</v>
      </c>
      <c r="F26" s="23">
        <v>38</v>
      </c>
      <c r="G26" s="31"/>
      <c r="H26" s="10">
        <f t="shared" si="3"/>
        <v>0</v>
      </c>
      <c r="I26" s="19">
        <f>B26/$G$3*$G$11</f>
        <v>0</v>
      </c>
      <c r="J26" s="10">
        <f t="shared" si="0"/>
        <v>0</v>
      </c>
      <c r="K26" s="19">
        <f>B26*($G$29+100)/100</f>
        <v>0</v>
      </c>
      <c r="L26" s="20">
        <f t="shared" si="1"/>
        <v>0</v>
      </c>
      <c r="M26" s="19">
        <f>B26*(100-$G$19)/100</f>
        <v>0</v>
      </c>
      <c r="N26" s="10">
        <f t="shared" si="2"/>
        <v>0</v>
      </c>
      <c r="O26" s="5"/>
      <c r="P26" s="5"/>
      <c r="Q26" s="5"/>
      <c r="R26" s="5"/>
    </row>
    <row r="27" spans="1:18" x14ac:dyDescent="0.25">
      <c r="A27" s="6"/>
      <c r="B27" s="16"/>
      <c r="C27" s="16"/>
      <c r="D27" s="16"/>
      <c r="E27" s="18">
        <v>1</v>
      </c>
      <c r="F27" s="23">
        <v>38</v>
      </c>
      <c r="G27" s="26" t="s">
        <v>20</v>
      </c>
      <c r="H27" s="10">
        <f t="shared" si="3"/>
        <v>0</v>
      </c>
      <c r="I27" s="19">
        <f>B27/$G$3*$G$11</f>
        <v>0</v>
      </c>
      <c r="J27" s="10">
        <f t="shared" si="0"/>
        <v>0</v>
      </c>
      <c r="K27" s="19">
        <f>B27*($G$29+100)/100</f>
        <v>0</v>
      </c>
      <c r="L27" s="20">
        <f t="shared" si="1"/>
        <v>0</v>
      </c>
      <c r="M27" s="19">
        <f>B27*(100-$G$19)/100</f>
        <v>0</v>
      </c>
      <c r="N27" s="10">
        <f t="shared" si="2"/>
        <v>0</v>
      </c>
      <c r="O27" s="5"/>
      <c r="P27" s="5"/>
      <c r="Q27" s="5"/>
      <c r="R27" s="5"/>
    </row>
    <row r="28" spans="1:18" x14ac:dyDescent="0.25">
      <c r="A28" s="6"/>
      <c r="B28" s="16"/>
      <c r="C28" s="16"/>
      <c r="D28" s="16"/>
      <c r="E28" s="18">
        <v>1.5</v>
      </c>
      <c r="F28" s="23">
        <v>400</v>
      </c>
      <c r="G28" s="26" t="s">
        <v>18</v>
      </c>
      <c r="H28" s="10">
        <f t="shared" si="3"/>
        <v>0</v>
      </c>
      <c r="I28" s="19">
        <f>B28/$G$3*$G$11</f>
        <v>0</v>
      </c>
      <c r="J28" s="10">
        <f t="shared" si="0"/>
        <v>0</v>
      </c>
      <c r="K28" s="19">
        <f>B28*($G$29+100)/100</f>
        <v>0</v>
      </c>
      <c r="L28" s="20">
        <f t="shared" si="1"/>
        <v>0</v>
      </c>
      <c r="M28" s="19">
        <f>B28*(100-$G$19)/100</f>
        <v>0</v>
      </c>
      <c r="N28" s="10">
        <f t="shared" si="2"/>
        <v>0</v>
      </c>
      <c r="O28" s="5"/>
      <c r="P28" s="5"/>
      <c r="Q28" s="5"/>
      <c r="R28" s="5"/>
    </row>
    <row r="29" spans="1:18" x14ac:dyDescent="0.25">
      <c r="A29" s="6"/>
      <c r="B29" s="16"/>
      <c r="C29" s="16"/>
      <c r="D29" s="16"/>
      <c r="E29" s="18">
        <v>0.8</v>
      </c>
      <c r="F29" s="23">
        <v>200</v>
      </c>
      <c r="G29" s="26">
        <v>100</v>
      </c>
      <c r="H29" s="10">
        <f t="shared" si="3"/>
        <v>0</v>
      </c>
      <c r="I29" s="19">
        <f>B29/$G$3*$G$11</f>
        <v>0</v>
      </c>
      <c r="J29" s="10">
        <f t="shared" si="0"/>
        <v>0</v>
      </c>
      <c r="K29" s="19">
        <f>B29*($G$29+100)/100</f>
        <v>0</v>
      </c>
      <c r="L29" s="20">
        <f t="shared" si="1"/>
        <v>0</v>
      </c>
      <c r="M29" s="19">
        <f>B29*(100-$G$19)/100</f>
        <v>0</v>
      </c>
      <c r="N29" s="10">
        <f t="shared" si="2"/>
        <v>0</v>
      </c>
      <c r="O29" s="5"/>
      <c r="P29" s="5"/>
      <c r="Q29" s="5"/>
      <c r="R29" s="5"/>
    </row>
    <row r="30" spans="1:18" x14ac:dyDescent="0.25">
      <c r="A30" s="6"/>
      <c r="B30" s="16"/>
      <c r="C30" s="16"/>
      <c r="D30" s="16"/>
      <c r="E30" s="18">
        <v>1.55</v>
      </c>
      <c r="F30" s="23">
        <v>250</v>
      </c>
      <c r="G30" s="32" t="s">
        <v>27</v>
      </c>
      <c r="H30" s="10">
        <f t="shared" si="3"/>
        <v>0</v>
      </c>
      <c r="I30" s="19">
        <f>B30/$G$3*$G$11</f>
        <v>0</v>
      </c>
      <c r="J30" s="10">
        <f t="shared" si="0"/>
        <v>0</v>
      </c>
      <c r="K30" s="19">
        <f>B30*($G$29+100)/100</f>
        <v>0</v>
      </c>
      <c r="L30" s="20">
        <f t="shared" si="1"/>
        <v>0</v>
      </c>
      <c r="M30" s="19">
        <f>B30*(100-$G$19)/100</f>
        <v>0</v>
      </c>
      <c r="N30" s="10">
        <f t="shared" si="2"/>
        <v>0</v>
      </c>
      <c r="O30" s="5"/>
      <c r="P30" s="5"/>
      <c r="Q30" s="5"/>
      <c r="R30" s="5"/>
    </row>
    <row r="31" spans="1:18" x14ac:dyDescent="0.25">
      <c r="A31" s="6"/>
      <c r="B31" s="16"/>
      <c r="C31" s="16"/>
      <c r="D31" s="16"/>
      <c r="E31" s="18">
        <v>2.4500000000000002</v>
      </c>
      <c r="F31" s="23">
        <v>500</v>
      </c>
      <c r="G31" s="33">
        <f>L39</f>
        <v>30.913333333333334</v>
      </c>
      <c r="H31" s="10">
        <f t="shared" si="3"/>
        <v>0</v>
      </c>
      <c r="I31" s="19">
        <f>B31/$G$3*$G$11</f>
        <v>0</v>
      </c>
      <c r="J31" s="10">
        <f t="shared" si="0"/>
        <v>0</v>
      </c>
      <c r="K31" s="19">
        <f>B31*($G$29+100)/100</f>
        <v>0</v>
      </c>
      <c r="L31" s="20">
        <f t="shared" si="1"/>
        <v>0</v>
      </c>
      <c r="M31" s="19">
        <f>B31*(100-$G$19)/100</f>
        <v>0</v>
      </c>
      <c r="N31" s="10">
        <f t="shared" si="2"/>
        <v>0</v>
      </c>
      <c r="O31" s="5"/>
      <c r="P31" s="5"/>
      <c r="Q31" s="5"/>
      <c r="R31" s="5"/>
    </row>
    <row r="32" spans="1:18" x14ac:dyDescent="0.25">
      <c r="A32" s="6"/>
      <c r="B32" s="16"/>
      <c r="C32" s="16"/>
      <c r="D32" s="16"/>
      <c r="E32" s="18">
        <v>1.6</v>
      </c>
      <c r="F32" s="16">
        <v>500</v>
      </c>
      <c r="G32" s="32" t="s">
        <v>26</v>
      </c>
      <c r="H32" s="10">
        <f t="shared" si="3"/>
        <v>0</v>
      </c>
      <c r="I32" s="19">
        <f>B32/$G$3*$G$11</f>
        <v>0</v>
      </c>
      <c r="J32" s="10">
        <f t="shared" si="0"/>
        <v>0</v>
      </c>
      <c r="K32" s="19">
        <f>B32*($G$29+100)/100</f>
        <v>0</v>
      </c>
      <c r="L32" s="20">
        <f t="shared" si="1"/>
        <v>0</v>
      </c>
      <c r="M32" s="19">
        <f>B32*(100-$G$19)/100</f>
        <v>0</v>
      </c>
      <c r="N32" s="10">
        <f t="shared" si="2"/>
        <v>0</v>
      </c>
      <c r="O32" s="5"/>
      <c r="P32" s="5"/>
      <c r="Q32" s="5"/>
      <c r="R32" s="5"/>
    </row>
    <row r="33" spans="1:18" x14ac:dyDescent="0.25">
      <c r="A33" s="6"/>
      <c r="B33" s="16"/>
      <c r="C33" s="16"/>
      <c r="D33" s="16"/>
      <c r="E33" s="18">
        <v>4</v>
      </c>
      <c r="F33" s="16">
        <v>500</v>
      </c>
      <c r="G33" s="35">
        <f>($K$2/($B$2/$G$3))</f>
        <v>20</v>
      </c>
      <c r="H33" s="10">
        <f t="shared" si="3"/>
        <v>0</v>
      </c>
      <c r="I33" s="19">
        <f>B33/$G$3*$G$11</f>
        <v>0</v>
      </c>
      <c r="J33" s="10">
        <f t="shared" si="0"/>
        <v>0</v>
      </c>
      <c r="K33" s="19">
        <f>B33*($G$29+100)/100</f>
        <v>0</v>
      </c>
      <c r="L33" s="20">
        <f t="shared" si="1"/>
        <v>0</v>
      </c>
      <c r="M33" s="19">
        <f>B33*(100-$G$19)/100</f>
        <v>0</v>
      </c>
      <c r="N33" s="10">
        <f t="shared" si="2"/>
        <v>0</v>
      </c>
      <c r="O33" s="5"/>
      <c r="P33" s="5"/>
      <c r="Q33" s="5"/>
      <c r="R33" s="5"/>
    </row>
    <row r="34" spans="1:18" x14ac:dyDescent="0.25">
      <c r="A34" s="6"/>
      <c r="B34" s="16"/>
      <c r="C34" s="16"/>
      <c r="D34" s="16"/>
      <c r="E34" s="18">
        <v>3.95</v>
      </c>
      <c r="F34" s="16">
        <v>225</v>
      </c>
      <c r="G34" s="32" t="s">
        <v>16</v>
      </c>
      <c r="H34" s="10">
        <f t="shared" si="3"/>
        <v>0</v>
      </c>
      <c r="I34" s="19">
        <f>B34/$G$3*$G$11</f>
        <v>0</v>
      </c>
      <c r="J34" s="10">
        <f t="shared" si="0"/>
        <v>0</v>
      </c>
      <c r="K34" s="19">
        <f>B34*($G$29+100)/100</f>
        <v>0</v>
      </c>
      <c r="L34" s="20">
        <f t="shared" si="1"/>
        <v>0</v>
      </c>
      <c r="M34" s="19">
        <f>B34*(100-$G$19)/100</f>
        <v>0</v>
      </c>
      <c r="N34" s="10">
        <f>IF($F34=0,0,$E34/$F34*M34)</f>
        <v>0</v>
      </c>
      <c r="O34" s="5"/>
      <c r="P34" s="5"/>
      <c r="Q34" s="5"/>
      <c r="R34" s="5"/>
    </row>
    <row r="35" spans="1:18" x14ac:dyDescent="0.25">
      <c r="A35" s="6"/>
      <c r="B35" s="16"/>
      <c r="C35" s="16"/>
      <c r="D35" s="16"/>
      <c r="E35" s="18">
        <v>2.5</v>
      </c>
      <c r="F35" s="16">
        <v>280</v>
      </c>
      <c r="G35" s="33">
        <f>$G$31/($K$2/($B$2/$G$3))</f>
        <v>1.5456666666666667</v>
      </c>
      <c r="H35" s="10">
        <f t="shared" si="3"/>
        <v>0</v>
      </c>
      <c r="I35" s="19">
        <f>B35/$G$3*$G$11</f>
        <v>0</v>
      </c>
      <c r="J35" s="10">
        <f t="shared" si="0"/>
        <v>0</v>
      </c>
      <c r="K35" s="19">
        <f>B35*($G$29+100)/100</f>
        <v>0</v>
      </c>
      <c r="L35" s="20">
        <f t="shared" si="1"/>
        <v>0</v>
      </c>
      <c r="M35" s="19">
        <f>B35*(100-$G$19)/100</f>
        <v>0</v>
      </c>
      <c r="N35" s="10">
        <f>IF($F35=0,0,$E35/$F35*M35)</f>
        <v>0</v>
      </c>
      <c r="O35" s="5"/>
      <c r="P35" s="5"/>
      <c r="Q35" s="5"/>
      <c r="R35" s="5"/>
    </row>
    <row r="36" spans="1:18" x14ac:dyDescent="0.25">
      <c r="A36" s="6"/>
      <c r="B36" s="16"/>
      <c r="C36" s="16"/>
      <c r="D36" s="16"/>
      <c r="E36" s="18">
        <v>1.49</v>
      </c>
      <c r="F36" s="16">
        <v>250</v>
      </c>
      <c r="H36" s="10">
        <f t="shared" si="3"/>
        <v>0</v>
      </c>
      <c r="I36" s="19">
        <f>B36/$G$3*$G$11</f>
        <v>0</v>
      </c>
      <c r="J36" s="10">
        <f t="shared" si="0"/>
        <v>0</v>
      </c>
      <c r="K36" s="19">
        <f>B36*($G$29+100)/100</f>
        <v>0</v>
      </c>
      <c r="L36" s="20">
        <f t="shared" si="1"/>
        <v>0</v>
      </c>
      <c r="M36" s="19">
        <f>B36*(100-$G$19)/100</f>
        <v>0</v>
      </c>
      <c r="N36" s="10">
        <f>IF($F36=0,0,$E36/$F36*M36)</f>
        <v>0</v>
      </c>
      <c r="O36" s="5"/>
      <c r="P36" s="5"/>
      <c r="Q36" s="5"/>
      <c r="R36" s="5"/>
    </row>
    <row r="37" spans="1:18" x14ac:dyDescent="0.25">
      <c r="A37" s="6"/>
      <c r="B37" s="16"/>
      <c r="C37" s="16"/>
      <c r="D37" s="16"/>
      <c r="E37" s="18"/>
      <c r="F37" s="16"/>
      <c r="H37" s="10">
        <f t="shared" si="3"/>
        <v>0</v>
      </c>
      <c r="I37" s="19">
        <f>B37/$G$3*$G$11</f>
        <v>0</v>
      </c>
      <c r="J37" s="10">
        <f t="shared" si="0"/>
        <v>0</v>
      </c>
      <c r="K37" s="19">
        <f>B37*($G$29+100)/100</f>
        <v>0</v>
      </c>
      <c r="L37" s="20">
        <f t="shared" si="1"/>
        <v>0</v>
      </c>
      <c r="M37" s="19">
        <f>B37*(100-$G$19)/100</f>
        <v>0</v>
      </c>
      <c r="N37" s="10">
        <f t="shared" si="2"/>
        <v>0</v>
      </c>
      <c r="O37" s="5"/>
      <c r="P37" s="5"/>
      <c r="Q37" s="5"/>
      <c r="R37" s="5"/>
    </row>
    <row r="38" spans="1:18" x14ac:dyDescent="0.25">
      <c r="A38" s="6"/>
      <c r="B38" s="16"/>
      <c r="C38" s="16"/>
      <c r="D38" s="16"/>
      <c r="E38" s="18"/>
      <c r="F38" s="16"/>
      <c r="H38" s="10">
        <f t="shared" si="3"/>
        <v>0</v>
      </c>
      <c r="I38" s="19">
        <f>B38/$G$3*$G$11</f>
        <v>0</v>
      </c>
      <c r="J38" s="10">
        <f t="shared" si="0"/>
        <v>0</v>
      </c>
      <c r="K38" s="19">
        <f>B38*($G$29+100)/100</f>
        <v>0</v>
      </c>
      <c r="L38" s="20">
        <f t="shared" si="1"/>
        <v>0</v>
      </c>
      <c r="M38" s="19">
        <f>B38*(100-$G$19)/100</f>
        <v>0</v>
      </c>
      <c r="N38" s="10">
        <f t="shared" si="2"/>
        <v>0</v>
      </c>
      <c r="O38" s="5"/>
      <c r="P38" s="5"/>
      <c r="Q38" s="5"/>
      <c r="R38" s="5"/>
    </row>
    <row r="39" spans="1:18" s="9" customFormat="1" x14ac:dyDescent="0.25">
      <c r="G39" s="37"/>
      <c r="H39" s="42">
        <f>SUM(H2:H38)</f>
        <v>15.456666666666667</v>
      </c>
      <c r="I39" s="42"/>
      <c r="J39" s="42">
        <f>SUM(J2:J38)</f>
        <v>61.826666666666668</v>
      </c>
      <c r="K39" s="42"/>
      <c r="L39" s="42">
        <f>SUM(L2:L38)</f>
        <v>30.913333333333334</v>
      </c>
      <c r="N39" s="42">
        <f>SUM(N2:N38)</f>
        <v>7.7283333333333335</v>
      </c>
    </row>
    <row r="40" spans="1:18" x14ac:dyDescent="0.25">
      <c r="K40" s="7"/>
      <c r="L40" s="21"/>
    </row>
    <row r="41" spans="1:18" x14ac:dyDescent="0.25">
      <c r="K41" s="7"/>
      <c r="L41" s="21"/>
    </row>
  </sheetData>
  <conditionalFormatting sqref="B2:C38">
    <cfRule type="expression" dxfId="3" priority="2">
      <formula>ISBLANK(B2:F38)</formula>
    </cfRule>
  </conditionalFormatting>
  <conditionalFormatting sqref="Q16">
    <cfRule type="expression" dxfId="2" priority="1">
      <formula>isblank</formula>
    </cfRule>
  </conditionalFormatting>
  <conditionalFormatting sqref="D2:D38 F2:F38">
    <cfRule type="expression" dxfId="1" priority="4">
      <formula>ISBLANK(D2:G38)</formula>
    </cfRule>
  </conditionalFormatting>
  <conditionalFormatting sqref="E2:E38">
    <cfRule type="expression" dxfId="0" priority="6">
      <formula>ISBLANK(E2:G38)</formula>
    </cfRule>
  </conditionalFormatting>
  <pageMargins left="0.7" right="0.7" top="0.75" bottom="0.75" header="0.3" footer="0.3"/>
  <pageSetup orientation="portrait" r:id="rId1"/>
  <ignoredErrors>
    <ignoredError sqref="K2:K38 M2:M3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2020-06-16T16:13:10Z</cp:lastPrinted>
  <dcterms:created xsi:type="dcterms:W3CDTF">2020-06-16T01:25:53Z</dcterms:created>
  <dcterms:modified xsi:type="dcterms:W3CDTF">2020-07-10T11:48:05Z</dcterms:modified>
</cp:coreProperties>
</file>